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7560" windowHeight="6660" activeTab="0"/>
  </bookViews>
  <sheets>
    <sheet name="BCTCTT2007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<sst xmlns="http://schemas.openxmlformats.org/spreadsheetml/2006/main" count="81" uniqueCount="79">
  <si>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>Néi dung</t>
  </si>
  <si>
    <t>Sè d­</t>
  </si>
  <si>
    <t>®Çu kú</t>
  </si>
  <si>
    <t>cuèi kú</t>
  </si>
  <si>
    <t>I</t>
  </si>
  <si>
    <t>C¸c kho¶n ®Çu t­ tµi chÝnh ng¾n h¹n</t>
  </si>
  <si>
    <t>Hµng tån kho</t>
  </si>
  <si>
    <t>C¸c kho¶n ®Çu t­ tµi chÝnh dµi h¹n</t>
  </si>
  <si>
    <t>Tæng céng tµi s¶n</t>
  </si>
  <si>
    <t>Nî ph¶i tr¶</t>
  </si>
  <si>
    <t>Nî ng¾n h¹n</t>
  </si>
  <si>
    <t>Nî dµi h¹n</t>
  </si>
  <si>
    <t>Tæng céng nguån vèn</t>
  </si>
  <si>
    <t>II</t>
  </si>
  <si>
    <t>III</t>
  </si>
  <si>
    <t>IV</t>
  </si>
  <si>
    <t>V</t>
  </si>
  <si>
    <t>VI</t>
  </si>
  <si>
    <t>ChØ tiªu</t>
  </si>
  <si>
    <t>Kú b¸o c¸o</t>
  </si>
  <si>
    <t>Doanh thu b¸n hµng vµ cung cÊp dÞch vô</t>
  </si>
  <si>
    <t>Gi¸ vèn hµng b¸n</t>
  </si>
  <si>
    <t>Chi phÝ b¸n hµng</t>
  </si>
  <si>
    <t>Chi phÝ qu¶n lý doanh nghiÖp</t>
  </si>
  <si>
    <t>Chi phÝ kh¸c</t>
  </si>
  <si>
    <t>Lîi nhuËn kh¸c</t>
  </si>
  <si>
    <t>Cæ tøc trªn mçi cæ phiÕu</t>
  </si>
  <si>
    <t>Doanh thu kh¸c</t>
  </si>
  <si>
    <t>Chi phÝ tõ ho¹t ®éng ®Çu t­ tµi chÝnh</t>
  </si>
  <si>
    <t>ThuÕ thu nhËp ph¶i nép</t>
  </si>
  <si>
    <t>Lîi nhuËn sau thuÕ</t>
  </si>
  <si>
    <t>Tµi s¶n cè ®Þnh</t>
  </si>
  <si>
    <t>C¸c kho¶n ph¶i thu ng¾n h¹n</t>
  </si>
  <si>
    <t>B¸o c¸o tµi chÝnh tãm t¾t</t>
  </si>
  <si>
    <t>Lîi nhuËn gép vÒ b¸n hµng, cung cÊp DV</t>
  </si>
  <si>
    <t>Nguån vèn chñ së h÷u</t>
  </si>
  <si>
    <t>§vt: ®ång</t>
  </si>
  <si>
    <t>Tµi s¶n l­u ®éng vµ ®Çu t­ ng¾n h¹n</t>
  </si>
  <si>
    <t>TiÒn mÆt</t>
  </si>
  <si>
    <t>C¸c kho¶n ký quÜ ký c­îc dµi h¹n</t>
  </si>
  <si>
    <t>Chi phÝ tr¶ tr­íc dµi h¹n</t>
  </si>
  <si>
    <t>C¸c chi phÝ kh¸c</t>
  </si>
  <si>
    <t xml:space="preserve"> - Nguyªn gi¸ TSC§ h÷u h×nh</t>
  </si>
  <si>
    <t xml:space="preserve"> - Nguyªn gi¸ TSC§ v« h×nh</t>
  </si>
  <si>
    <t xml:space="preserve"> - Gi¸ trÞ hao mßn lòy kÕ TSC§ v« h×nh</t>
  </si>
  <si>
    <t xml:space="preserve"> - Gi¸ trÞ hao mßn lòy kÕ TSC§ h÷u h×nh</t>
  </si>
  <si>
    <t>Lîi nhuËn tõ ho¹t ®éng ®Çu t­ tµi chÝnh</t>
  </si>
  <si>
    <t>Lîi nhuËn tr­íc thuÕ</t>
  </si>
  <si>
    <t>Thu nhËp trªn mçi cæ phiÕu</t>
  </si>
  <si>
    <t>I.A. B¶ng c©n ®èi kÕ to¸n</t>
  </si>
  <si>
    <t>Tµi s¶n l­u ®éng kh¸c</t>
  </si>
  <si>
    <t>Tµi s¶n cè ®Þnh vµ ®Çu t­ dµi h¹n</t>
  </si>
  <si>
    <t xml:space="preserve">C¸c kho¶n gi¶m trõ </t>
  </si>
  <si>
    <t>Doanh thu thuÇn vÒ b¸n hµng vµ dÞch vô</t>
  </si>
  <si>
    <t>Doanh thu ho¹t ®éng ®Çu t­ tµi chÝnh</t>
  </si>
  <si>
    <t>MÉu CBTT- 03</t>
  </si>
  <si>
    <t>Chi phÝ XDCB dë dang</t>
  </si>
  <si>
    <t>(Phô lôc sè 01)</t>
  </si>
  <si>
    <t>Kú tr­íc</t>
  </si>
  <si>
    <t>Vèn chñ së h÷u</t>
  </si>
  <si>
    <t>-Vèn ®Çu t­ cña chñ së h÷u</t>
  </si>
  <si>
    <t>-ThÆng d­ vèn cæ phÇn</t>
  </si>
  <si>
    <t>-Vèn kh¸c cña chñ së h÷u</t>
  </si>
  <si>
    <t>-Cæ phiÕu quü</t>
  </si>
  <si>
    <t>-Chªnh lÖch ®¸nh gi¸ l¹i tµi s¶n</t>
  </si>
  <si>
    <t>-Chªnh lÖch tû gi¸ hèi ®o¸i</t>
  </si>
  <si>
    <t>-C¸c quü</t>
  </si>
  <si>
    <t>-Lîi nhuËn sau thuÕ ch­a ph©n phèi</t>
  </si>
  <si>
    <t>-Nguån vèn ®Çu t­ XDCB</t>
  </si>
  <si>
    <t>Nguån kinh phÝ vµ quü kh¸c</t>
  </si>
  <si>
    <t>-Quü khen th­ëng phóc lîi</t>
  </si>
  <si>
    <t>-Nguån kinh phÝ</t>
  </si>
  <si>
    <t>-Nguån kinh phÝ ®· h×nh thµnh TSC§</t>
  </si>
  <si>
    <t>Gi¸m ®èc C«ng ty</t>
  </si>
  <si>
    <t>QuÝ III - N¨m 2007</t>
  </si>
  <si>
    <t>c«ng ty cp viglacera tõ s¬n</t>
  </si>
  <si>
    <t>B¾c Ninh, ngµy.....th¸ng 10 n¨m 2007</t>
  </si>
  <si>
    <t>STT</t>
  </si>
  <si>
    <t>II - KÕt qu¶ ho¹t ®éng SXKD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</si>
</sst>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</numFmts>
  <fonts count="13">
    <font>
      <sz val="14"/>
      <name val=".VnTime"/>
      <family val="0"/>
    </font>
    <font>
      <sz val="8"/>
      <name val=".VnTime"/>
      <family val="0"/>
    </font>
    <font>
      <b/>
      <sz val="14"/>
      <name val=".VnTime"/>
      <family val="2"/>
    </font>
    <font>
      <b/>
      <sz val="14"/>
      <name val=".VnTimeH"/>
      <family val="2"/>
    </font>
    <font>
      <b/>
      <sz val="13"/>
      <name val=".VnTimeH"/>
      <family val="2"/>
    </font>
    <font>
      <i/>
      <sz val="14"/>
      <name val=".VnTime"/>
      <family val="0"/>
    </font>
    <font>
      <u val="single"/>
      <sz val="14"/>
      <color indexed="12"/>
      <name val=".VnTime"/>
      <family val="0"/>
    </font>
    <font>
      <u val="single"/>
      <sz val="14"/>
      <color indexed="36"/>
      <name val=".VnTime"/>
      <family val="0"/>
    </font>
    <font>
      <b/>
      <sz val="13"/>
      <name val=".VnTime"/>
      <family val="2"/>
    </font>
    <font>
      <b/>
      <sz val="12"/>
      <name val=".VnTimeH"/>
      <family val="2"/>
    </font>
    <font>
      <i/>
      <sz val="12"/>
      <name val=".VnTime"/>
      <family val="2"/>
    </font>
    <font>
      <sz val="13"/>
      <name val=".VnTime"/>
      <family val="0"/>
    </font>
    <font>
      <i/>
      <sz val="13"/>
      <name val=".VnTim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3" fontId="0" fillId="0" borderId="0" xfId="0" applyNumberForma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" fontId="11" fillId="0" borderId="9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1" fillId="0" borderId="14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7" xfId="0" applyBorder="1" applyAlignment="1" quotePrefix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 quotePrefix="1">
      <alignment/>
    </xf>
    <xf numFmtId="4" fontId="11" fillId="0" borderId="0" xfId="0" applyNumberFormat="1" applyFont="1" applyBorder="1" applyAlignment="1">
      <alignment/>
    </xf>
    <xf numFmtId="4" fontId="11" fillId="0" borderId="9" xfId="0" applyNumberFormat="1" applyFont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3" fontId="11" fillId="2" borderId="12" xfId="0" applyNumberFormat="1" applyFont="1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3" fontId="11" fillId="2" borderId="9" xfId="0" applyNumberFormat="1" applyFont="1" applyFill="1" applyBorder="1" applyAlignment="1">
      <alignment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3" fontId="8" fillId="2" borderId="17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/>
    </xf>
    <xf numFmtId="0" fontId="0" fillId="0" borderId="1" xfId="0" applyBorder="1" applyAlignment="1" quotePrefix="1">
      <alignment horizontal="left"/>
    </xf>
    <xf numFmtId="0" fontId="0" fillId="0" borderId="2" xfId="0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D26" sqref="D26"/>
    </sheetView>
  </sheetViews>
  <sheetFormatPr defaultColWidth="8.66015625" defaultRowHeight="18"/>
  <cols>
    <col min="1" max="1" width="4.16015625" style="0" customWidth="1"/>
    <col min="2" max="2" width="1.91015625" style="0" customWidth="1"/>
    <col min="3" max="3" width="35.58203125" style="0" customWidth="1"/>
    <col min="4" max="4" width="14.5" style="21" customWidth="1"/>
    <col min="5" max="5" width="13.58203125" style="21" customWidth="1"/>
    <col min="6" max="6" width="13.5" style="0" bestFit="1" customWidth="1"/>
    <col min="7" max="7" width="16.66015625" style="0" customWidth="1"/>
  </cols>
  <sheetData>
    <row r="1" spans="1:5" s="5" customFormat="1" ht="18.75">
      <c r="A1" s="5" t="s">
        <v>55</v>
      </c>
      <c r="D1" s="52"/>
      <c r="E1" s="52" t="s">
        <v>57</v>
      </c>
    </row>
    <row r="2" spans="1:3" ht="18.75">
      <c r="A2" s="24" t="s">
        <v>75</v>
      </c>
      <c r="B2" s="16"/>
      <c r="C2" s="16"/>
    </row>
    <row r="3" spans="1:3" ht="18.75">
      <c r="A3" s="24"/>
      <c r="B3" s="16"/>
      <c r="C3" s="16"/>
    </row>
    <row r="4" spans="1:5" ht="20.25">
      <c r="A4" s="83" t="s">
        <v>33</v>
      </c>
      <c r="B4" s="83"/>
      <c r="C4" s="83"/>
      <c r="D4" s="83"/>
      <c r="E4" s="83"/>
    </row>
    <row r="5" spans="1:5" ht="18.75" customHeight="1">
      <c r="A5" s="84" t="s">
        <v>74</v>
      </c>
      <c r="B5" s="84"/>
      <c r="C5" s="84"/>
      <c r="D5" s="84"/>
      <c r="E5" s="84"/>
    </row>
    <row r="6" spans="1:4" s="24" customFormat="1" ht="20.25" customHeight="1">
      <c r="A6" s="24" t="s">
        <v>49</v>
      </c>
      <c r="D6" s="25"/>
    </row>
    <row r="7" spans="4:5" s="24" customFormat="1" ht="20.25" customHeight="1">
      <c r="D7" s="25"/>
      <c r="E7" s="26" t="s">
        <v>36</v>
      </c>
    </row>
    <row r="8" spans="1:5" s="19" customFormat="1" ht="18.75">
      <c r="A8" s="89" t="s">
        <v>77</v>
      </c>
      <c r="B8" s="85" t="s">
        <v>0</v>
      </c>
      <c r="C8" s="86"/>
      <c r="D8" s="73" t="s">
        <v>1</v>
      </c>
      <c r="E8" s="74" t="s">
        <v>1</v>
      </c>
    </row>
    <row r="9" spans="1:5" s="19" customFormat="1" ht="18.75">
      <c r="A9" s="90"/>
      <c r="B9" s="87"/>
      <c r="C9" s="88"/>
      <c r="D9" s="75" t="s">
        <v>2</v>
      </c>
      <c r="E9" s="76" t="s">
        <v>3</v>
      </c>
    </row>
    <row r="10" spans="1:5" s="5" customFormat="1" ht="18.75">
      <c r="A10" s="44" t="s">
        <v>4</v>
      </c>
      <c r="B10" s="45" t="s">
        <v>37</v>
      </c>
      <c r="C10" s="46"/>
      <c r="D10" s="47">
        <f>SUM(D11:D15)</f>
        <v>17560404458</v>
      </c>
      <c r="E10" s="47">
        <f>SUM(E11:E15)</f>
        <v>17696231688</v>
      </c>
    </row>
    <row r="11" spans="1:5" ht="18">
      <c r="A11" s="12">
        <v>1</v>
      </c>
      <c r="B11" s="6" t="s">
        <v>38</v>
      </c>
      <c r="C11" s="6"/>
      <c r="D11" s="27">
        <v>521695864</v>
      </c>
      <c r="E11" s="28">
        <v>478695733</v>
      </c>
    </row>
    <row r="12" spans="1:5" ht="18">
      <c r="A12" s="13">
        <v>2</v>
      </c>
      <c r="B12" s="1" t="s">
        <v>5</v>
      </c>
      <c r="C12" s="2"/>
      <c r="D12" s="28">
        <v>0</v>
      </c>
      <c r="E12" s="28">
        <v>20506896</v>
      </c>
    </row>
    <row r="13" spans="1:5" ht="18">
      <c r="A13" s="12">
        <v>3</v>
      </c>
      <c r="B13" s="1" t="s">
        <v>32</v>
      </c>
      <c r="C13" s="2"/>
      <c r="D13" s="28">
        <v>2750148313</v>
      </c>
      <c r="E13" s="28">
        <v>4885355716</v>
      </c>
    </row>
    <row r="14" spans="1:5" ht="18">
      <c r="A14" s="13">
        <v>4</v>
      </c>
      <c r="B14" s="1" t="s">
        <v>6</v>
      </c>
      <c r="C14" s="2"/>
      <c r="D14" s="28">
        <v>14290286523</v>
      </c>
      <c r="E14" s="28">
        <v>12311673343</v>
      </c>
    </row>
    <row r="15" spans="1:5" ht="18">
      <c r="A15" s="12">
        <v>5</v>
      </c>
      <c r="B15" s="1" t="s">
        <v>50</v>
      </c>
      <c r="C15" s="2"/>
      <c r="D15" s="28">
        <v>-1726242</v>
      </c>
      <c r="E15" s="28"/>
    </row>
    <row r="16" spans="1:6" s="5" customFormat="1" ht="18.75">
      <c r="A16" s="14" t="s">
        <v>13</v>
      </c>
      <c r="B16" s="10" t="s">
        <v>51</v>
      </c>
      <c r="C16" s="11"/>
      <c r="D16" s="29">
        <f>D17+D22+D23+D24+D25+D26</f>
        <v>22247537062</v>
      </c>
      <c r="E16" s="29">
        <f>E17+E22+E23+E24+E25+E26</f>
        <v>21134026451</v>
      </c>
      <c r="F16" s="52"/>
    </row>
    <row r="17" spans="1:7" ht="18">
      <c r="A17" s="13">
        <v>1</v>
      </c>
      <c r="B17" s="1" t="s">
        <v>31</v>
      </c>
      <c r="C17" s="2"/>
      <c r="D17" s="28">
        <f>D18+D20-D19-D21</f>
        <v>21438627548</v>
      </c>
      <c r="E17" s="28">
        <f>E18+E20-E19-E21</f>
        <v>17717006982</v>
      </c>
      <c r="G17" s="21" t="e">
        <f>#REF!+#REF!-#REF!-#REF!</f>
        <v>#REF!</v>
      </c>
    </row>
    <row r="18" spans="1:7" ht="18">
      <c r="A18" s="13"/>
      <c r="B18" s="91" t="s">
        <v>42</v>
      </c>
      <c r="C18" s="78"/>
      <c r="D18" s="28">
        <f>49448435337+269525085</f>
        <v>49717960422</v>
      </c>
      <c r="E18" s="28">
        <f>49347577313+269525085</f>
        <v>49617102398</v>
      </c>
      <c r="F18" s="21"/>
      <c r="G18" s="21" t="e">
        <f>G17+#REF!+#REF!</f>
        <v>#REF!</v>
      </c>
    </row>
    <row r="19" spans="1:6" ht="18">
      <c r="A19" s="13"/>
      <c r="B19" s="91" t="s">
        <v>45</v>
      </c>
      <c r="C19" s="78"/>
      <c r="D19" s="28">
        <f>30922056145+25276729</f>
        <v>30947332874</v>
      </c>
      <c r="E19" s="28">
        <f>34059752687+36676729</f>
        <v>34096429416</v>
      </c>
      <c r="F19" s="21"/>
    </row>
    <row r="20" spans="1:7" ht="18">
      <c r="A20" s="13"/>
      <c r="B20" s="91" t="s">
        <v>43</v>
      </c>
      <c r="C20" s="78"/>
      <c r="D20" s="28">
        <f>4000000000</f>
        <v>4000000000</v>
      </c>
      <c r="E20" s="28">
        <v>4000000000</v>
      </c>
      <c r="F20" s="21"/>
      <c r="G20" s="21"/>
    </row>
    <row r="21" spans="1:7" ht="18">
      <c r="A21" s="13"/>
      <c r="B21" s="91" t="s">
        <v>44</v>
      </c>
      <c r="C21" s="78"/>
      <c r="D21" s="28">
        <v>1332000000</v>
      </c>
      <c r="E21" s="28">
        <v>1803666000</v>
      </c>
      <c r="G21" s="21"/>
    </row>
    <row r="22" spans="1:6" ht="18">
      <c r="A22" s="13">
        <v>2</v>
      </c>
      <c r="B22" s="1" t="s">
        <v>7</v>
      </c>
      <c r="C22" s="2"/>
      <c r="D22" s="28">
        <v>124000000</v>
      </c>
      <c r="E22" s="28">
        <v>1606183692</v>
      </c>
      <c r="F22">
        <f>23730263738+6000000</f>
        <v>23736263738</v>
      </c>
    </row>
    <row r="23" spans="1:5" ht="18">
      <c r="A23" s="15">
        <v>3</v>
      </c>
      <c r="B23" s="8" t="s">
        <v>56</v>
      </c>
      <c r="C23" s="9"/>
      <c r="D23" s="30">
        <v>684909514</v>
      </c>
      <c r="E23" s="28">
        <v>1810835777</v>
      </c>
    </row>
    <row r="24" spans="1:5" ht="18">
      <c r="A24" s="15">
        <v>4</v>
      </c>
      <c r="B24" s="8" t="s">
        <v>39</v>
      </c>
      <c r="C24" s="9"/>
      <c r="D24" s="30">
        <v>0</v>
      </c>
      <c r="E24" s="28"/>
    </row>
    <row r="25" spans="1:5" ht="18">
      <c r="A25" s="15">
        <v>5</v>
      </c>
      <c r="B25" s="8" t="s">
        <v>40</v>
      </c>
      <c r="C25" s="9"/>
      <c r="D25" s="30">
        <v>0</v>
      </c>
      <c r="E25" s="28"/>
    </row>
    <row r="26" spans="1:5" ht="18">
      <c r="A26" s="15">
        <v>6</v>
      </c>
      <c r="B26" s="8" t="s">
        <v>41</v>
      </c>
      <c r="C26" s="9"/>
      <c r="D26" s="30">
        <v>0</v>
      </c>
      <c r="E26" s="28"/>
    </row>
    <row r="27" spans="1:5" s="43" customFormat="1" ht="20.25" customHeight="1">
      <c r="A27" s="39" t="s">
        <v>14</v>
      </c>
      <c r="B27" s="40" t="s">
        <v>8</v>
      </c>
      <c r="C27" s="41"/>
      <c r="D27" s="42">
        <f>D10+D16</f>
        <v>39807941520</v>
      </c>
      <c r="E27" s="42">
        <f>E10+E16</f>
        <v>38830258139</v>
      </c>
    </row>
    <row r="28" spans="1:5" s="5" customFormat="1" ht="18.75">
      <c r="A28" s="20" t="s">
        <v>15</v>
      </c>
      <c r="B28" s="22" t="s">
        <v>9</v>
      </c>
      <c r="C28" s="23"/>
      <c r="D28" s="31">
        <f>D29+D30</f>
        <v>24711936680</v>
      </c>
      <c r="E28" s="31">
        <f>E29+E30</f>
        <v>23288787860</v>
      </c>
    </row>
    <row r="29" spans="1:5" ht="18">
      <c r="A29" s="13">
        <v>1</v>
      </c>
      <c r="B29" s="1" t="s">
        <v>10</v>
      </c>
      <c r="C29" s="2"/>
      <c r="D29" s="28">
        <v>22196423820</v>
      </c>
      <c r="E29" s="28">
        <v>20878720784</v>
      </c>
    </row>
    <row r="30" spans="1:5" ht="18">
      <c r="A30" s="13">
        <v>2</v>
      </c>
      <c r="B30" s="1" t="s">
        <v>11</v>
      </c>
      <c r="C30" s="2"/>
      <c r="D30" s="28">
        <v>2515512860</v>
      </c>
      <c r="E30" s="28">
        <v>2410067076</v>
      </c>
    </row>
    <row r="31" spans="1:5" s="5" customFormat="1" ht="18.75">
      <c r="A31" s="14" t="s">
        <v>16</v>
      </c>
      <c r="B31" s="10" t="s">
        <v>35</v>
      </c>
      <c r="C31" s="11"/>
      <c r="D31" s="29">
        <f>D32+D42</f>
        <v>15096004840</v>
      </c>
      <c r="E31" s="29">
        <f>E32+E42</f>
        <v>15541470279</v>
      </c>
    </row>
    <row r="32" spans="1:5" ht="18">
      <c r="A32" s="13">
        <v>1</v>
      </c>
      <c r="B32" s="1" t="s">
        <v>59</v>
      </c>
      <c r="C32" s="2"/>
      <c r="D32" s="28">
        <f>SUM(D33:D41)</f>
        <v>14811269536</v>
      </c>
      <c r="E32" s="28">
        <f>SUM(E33:E41)</f>
        <v>15144241425</v>
      </c>
    </row>
    <row r="33" spans="1:5" ht="18">
      <c r="A33" s="13"/>
      <c r="B33" s="77" t="s">
        <v>60</v>
      </c>
      <c r="C33" s="78"/>
      <c r="D33" s="28">
        <v>10000000000</v>
      </c>
      <c r="E33" s="28">
        <v>11100000000</v>
      </c>
    </row>
    <row r="34" spans="1:5" ht="18">
      <c r="A34" s="13"/>
      <c r="B34" s="77" t="s">
        <v>61</v>
      </c>
      <c r="C34" s="78"/>
      <c r="D34" s="28"/>
      <c r="E34" s="28"/>
    </row>
    <row r="35" spans="1:5" ht="18">
      <c r="A35" s="13"/>
      <c r="B35" s="77" t="s">
        <v>62</v>
      </c>
      <c r="C35" s="78"/>
      <c r="D35" s="28"/>
      <c r="E35" s="28"/>
    </row>
    <row r="36" spans="1:5" ht="18">
      <c r="A36" s="13"/>
      <c r="B36" s="77" t="s">
        <v>63</v>
      </c>
      <c r="C36" s="78"/>
      <c r="E36" s="54"/>
    </row>
    <row r="37" spans="1:5" ht="18">
      <c r="A37" s="13"/>
      <c r="B37" s="77" t="s">
        <v>64</v>
      </c>
      <c r="C37" s="78"/>
      <c r="E37" s="54"/>
    </row>
    <row r="38" spans="1:5" ht="18">
      <c r="A38" s="15"/>
      <c r="B38" s="55" t="s">
        <v>65</v>
      </c>
      <c r="C38" s="56"/>
      <c r="D38" s="30"/>
      <c r="E38" s="28"/>
    </row>
    <row r="39" spans="1:5" ht="18">
      <c r="A39" s="15"/>
      <c r="B39" s="55" t="s">
        <v>66</v>
      </c>
      <c r="C39" s="56"/>
      <c r="D39" s="28">
        <f>73880000+223160000+111580000</f>
        <v>408620000</v>
      </c>
      <c r="E39" s="28">
        <f>1824460000+663160000</f>
        <v>2487620000</v>
      </c>
    </row>
    <row r="40" spans="1:5" ht="18">
      <c r="A40" s="15"/>
      <c r="B40" s="55" t="s">
        <v>67</v>
      </c>
      <c r="C40" s="56"/>
      <c r="D40" s="28">
        <v>4402649536</v>
      </c>
      <c r="E40" s="28">
        <v>1556621425</v>
      </c>
    </row>
    <row r="41" spans="1:5" ht="18">
      <c r="A41" s="15"/>
      <c r="B41" s="55" t="s">
        <v>68</v>
      </c>
      <c r="C41" s="56"/>
      <c r="D41" s="30"/>
      <c r="E41" s="28"/>
    </row>
    <row r="42" spans="1:5" ht="18">
      <c r="A42" s="15">
        <v>2</v>
      </c>
      <c r="B42" s="8" t="s">
        <v>69</v>
      </c>
      <c r="C42" s="9"/>
      <c r="D42" s="28">
        <f>SUM(D43:D45)</f>
        <v>284735304</v>
      </c>
      <c r="E42" s="28">
        <f>SUM(E43:E45)</f>
        <v>397228854</v>
      </c>
    </row>
    <row r="43" spans="1:5" ht="18">
      <c r="A43" s="15"/>
      <c r="B43" s="57" t="s">
        <v>70</v>
      </c>
      <c r="C43" s="9"/>
      <c r="D43" s="30">
        <v>284735304</v>
      </c>
      <c r="E43" s="30">
        <v>397228854</v>
      </c>
    </row>
    <row r="44" spans="1:5" ht="18">
      <c r="A44" s="15"/>
      <c r="B44" s="57" t="s">
        <v>71</v>
      </c>
      <c r="C44" s="9"/>
      <c r="D44" s="30"/>
      <c r="E44" s="30"/>
    </row>
    <row r="45" spans="1:5" ht="18">
      <c r="A45" s="15"/>
      <c r="B45" s="57" t="s">
        <v>72</v>
      </c>
      <c r="C45" s="9"/>
      <c r="D45" s="30"/>
      <c r="E45" s="30"/>
    </row>
    <row r="46" spans="1:5" s="24" customFormat="1" ht="20.25" customHeight="1">
      <c r="A46" s="48" t="s">
        <v>17</v>
      </c>
      <c r="B46" s="49" t="s">
        <v>12</v>
      </c>
      <c r="C46" s="50"/>
      <c r="D46" s="51">
        <f>D28+D31</f>
        <v>39807941520</v>
      </c>
      <c r="E46" s="51">
        <f>E28+E31</f>
        <v>38830258139</v>
      </c>
    </row>
    <row r="47" spans="4:5" ht="18">
      <c r="D47" s="32"/>
      <c r="E47" s="32"/>
    </row>
    <row r="48" spans="4:5" ht="18">
      <c r="D48" s="32"/>
      <c r="E48" s="32"/>
    </row>
    <row r="49" spans="4:5" ht="18">
      <c r="D49" s="32"/>
      <c r="E49" s="32"/>
    </row>
    <row r="50" spans="1:5" s="24" customFormat="1" ht="20.25" customHeight="1">
      <c r="A50" s="79" t="s">
        <v>78</v>
      </c>
      <c r="B50" s="79"/>
      <c r="C50" s="79"/>
      <c r="D50" s="79"/>
      <c r="E50" s="79"/>
    </row>
    <row r="51" spans="1:5" s="17" customFormat="1" ht="18.75">
      <c r="A51" s="80"/>
      <c r="B51" s="80"/>
      <c r="C51" s="80"/>
      <c r="D51" s="80"/>
      <c r="E51" s="80"/>
    </row>
    <row r="52" spans="4:5" s="17" customFormat="1" ht="18.75">
      <c r="D52" s="33"/>
      <c r="E52" s="34"/>
    </row>
    <row r="53" spans="1:5" s="19" customFormat="1" ht="18.75">
      <c r="A53" s="69" t="s">
        <v>77</v>
      </c>
      <c r="B53" s="70"/>
      <c r="C53" s="71" t="s">
        <v>18</v>
      </c>
      <c r="D53" s="72" t="s">
        <v>58</v>
      </c>
      <c r="E53" s="72" t="s">
        <v>19</v>
      </c>
    </row>
    <row r="54" spans="1:5" ht="18">
      <c r="A54" s="12">
        <v>1</v>
      </c>
      <c r="B54" s="6" t="s">
        <v>20</v>
      </c>
      <c r="C54" s="7"/>
      <c r="D54" s="27">
        <v>17749240922</v>
      </c>
      <c r="E54" s="53">
        <v>28177817594</v>
      </c>
    </row>
    <row r="55" spans="1:5" ht="18">
      <c r="A55" s="64">
        <v>2</v>
      </c>
      <c r="B55" s="65" t="s">
        <v>52</v>
      </c>
      <c r="C55" s="66"/>
      <c r="D55" s="67">
        <v>0</v>
      </c>
      <c r="E55" s="68"/>
    </row>
    <row r="56" spans="1:5" ht="18">
      <c r="A56" s="13">
        <v>3</v>
      </c>
      <c r="B56" s="1" t="s">
        <v>53</v>
      </c>
      <c r="C56" s="2"/>
      <c r="D56" s="28">
        <f>D54-D55</f>
        <v>17749240922</v>
      </c>
      <c r="E56" s="28">
        <f>E54-E55</f>
        <v>28177817594</v>
      </c>
    </row>
    <row r="57" spans="1:5" ht="18">
      <c r="A57" s="64">
        <v>4</v>
      </c>
      <c r="B57" s="65" t="s">
        <v>21</v>
      </c>
      <c r="C57" s="66"/>
      <c r="D57" s="67">
        <v>13692653116</v>
      </c>
      <c r="E57" s="68">
        <v>21834445998</v>
      </c>
    </row>
    <row r="58" spans="1:5" ht="18">
      <c r="A58" s="13">
        <v>5</v>
      </c>
      <c r="B58" s="1" t="s">
        <v>34</v>
      </c>
      <c r="C58" s="2"/>
      <c r="D58" s="28">
        <f>D56-D57</f>
        <v>4056587806</v>
      </c>
      <c r="E58" s="28">
        <f>E56-E57</f>
        <v>6343371596</v>
      </c>
    </row>
    <row r="59" spans="1:5" ht="18">
      <c r="A59" s="64">
        <v>6</v>
      </c>
      <c r="B59" s="65" t="s">
        <v>54</v>
      </c>
      <c r="C59" s="66"/>
      <c r="D59" s="67">
        <v>9508293</v>
      </c>
      <c r="E59" s="68">
        <v>33063833</v>
      </c>
    </row>
    <row r="60" spans="1:5" ht="18">
      <c r="A60" s="13">
        <v>7</v>
      </c>
      <c r="B60" s="1" t="s">
        <v>28</v>
      </c>
      <c r="C60" s="2"/>
      <c r="D60" s="28">
        <v>949754634</v>
      </c>
      <c r="E60" s="27">
        <v>1366404212</v>
      </c>
    </row>
    <row r="61" spans="1:5" ht="18">
      <c r="A61" s="64">
        <v>8</v>
      </c>
      <c r="B61" s="65" t="s">
        <v>46</v>
      </c>
      <c r="C61" s="66"/>
      <c r="D61" s="67">
        <f>D59-D60</f>
        <v>-940246341</v>
      </c>
      <c r="E61" s="67">
        <f>E59-E60</f>
        <v>-1333340379</v>
      </c>
    </row>
    <row r="62" spans="1:5" ht="18">
      <c r="A62" s="13">
        <v>9</v>
      </c>
      <c r="B62" s="1" t="s">
        <v>22</v>
      </c>
      <c r="C62" s="2"/>
      <c r="D62" s="28">
        <v>693099672</v>
      </c>
      <c r="E62" s="27">
        <v>1132100572</v>
      </c>
    </row>
    <row r="63" spans="1:5" ht="18">
      <c r="A63" s="64">
        <v>10</v>
      </c>
      <c r="B63" s="65" t="s">
        <v>23</v>
      </c>
      <c r="C63" s="66"/>
      <c r="D63" s="67">
        <v>1163037616</v>
      </c>
      <c r="E63" s="68">
        <v>2101982235</v>
      </c>
    </row>
    <row r="64" spans="1:5" ht="18">
      <c r="A64" s="13">
        <v>11</v>
      </c>
      <c r="B64" s="1" t="s">
        <v>27</v>
      </c>
      <c r="C64" s="2"/>
      <c r="D64" s="28">
        <v>65226106</v>
      </c>
      <c r="E64" s="27">
        <v>76968661</v>
      </c>
    </row>
    <row r="65" spans="1:5" ht="18">
      <c r="A65" s="64">
        <v>12</v>
      </c>
      <c r="B65" s="65" t="s">
        <v>24</v>
      </c>
      <c r="C65" s="66"/>
      <c r="D65" s="67">
        <v>42245388</v>
      </c>
      <c r="E65" s="68">
        <v>42892159</v>
      </c>
    </row>
    <row r="66" spans="1:5" ht="18">
      <c r="A66" s="13">
        <v>13</v>
      </c>
      <c r="B66" s="1" t="s">
        <v>25</v>
      </c>
      <c r="C66" s="2"/>
      <c r="D66" s="28">
        <f>D64-D65</f>
        <v>22980718</v>
      </c>
      <c r="E66" s="28">
        <f>E64-E65</f>
        <v>34076502</v>
      </c>
    </row>
    <row r="67" spans="1:6" ht="18">
      <c r="A67" s="64">
        <v>14</v>
      </c>
      <c r="B67" s="65" t="s">
        <v>47</v>
      </c>
      <c r="C67" s="66"/>
      <c r="D67" s="67">
        <f>D58+D59-D60-D62-D63+D66</f>
        <v>1283184895</v>
      </c>
      <c r="E67" s="67">
        <f>E58+E59-E60-E62-E63+E66</f>
        <v>1810024912</v>
      </c>
      <c r="F67" s="21"/>
    </row>
    <row r="68" spans="1:5" ht="18">
      <c r="A68" s="13">
        <v>15</v>
      </c>
      <c r="B68" s="1" t="s">
        <v>29</v>
      </c>
      <c r="C68" s="2"/>
      <c r="D68" s="28">
        <v>179645885</v>
      </c>
      <c r="E68" s="27">
        <f>E67*14%</f>
        <v>253403487.68000004</v>
      </c>
    </row>
    <row r="69" spans="1:5" ht="18">
      <c r="A69" s="60">
        <v>16</v>
      </c>
      <c r="B69" s="61" t="s">
        <v>30</v>
      </c>
      <c r="C69" s="62"/>
      <c r="D69" s="63">
        <f>D67-D68</f>
        <v>1103539010</v>
      </c>
      <c r="E69" s="63">
        <f>E67-E68</f>
        <v>1556621424.32</v>
      </c>
    </row>
    <row r="70" spans="1:5" ht="18" hidden="1">
      <c r="A70" s="12">
        <v>17</v>
      </c>
      <c r="B70" s="6" t="s">
        <v>48</v>
      </c>
      <c r="C70" s="7"/>
      <c r="D70" s="59">
        <f>D69/1000000</f>
        <v>1103.53901</v>
      </c>
      <c r="E70" s="59">
        <f>E69/1000000</f>
        <v>1556.62142432</v>
      </c>
    </row>
    <row r="71" spans="1:5" ht="18" hidden="1">
      <c r="A71" s="18">
        <v>18</v>
      </c>
      <c r="B71" s="3" t="s">
        <v>26</v>
      </c>
      <c r="C71" s="4"/>
      <c r="D71" s="38"/>
      <c r="E71" s="38"/>
    </row>
    <row r="72" spans="1:5" ht="18">
      <c r="A72" s="35"/>
      <c r="B72" s="36"/>
      <c r="C72" s="36"/>
      <c r="D72" s="37"/>
      <c r="E72" s="58"/>
    </row>
    <row r="73" spans="1:5" ht="18">
      <c r="A73" s="35"/>
      <c r="B73" s="35"/>
      <c r="C73" s="35"/>
      <c r="D73" s="81" t="s">
        <v>76</v>
      </c>
      <c r="E73" s="81"/>
    </row>
    <row r="74" spans="1:5" ht="18">
      <c r="A74" s="35"/>
      <c r="B74" s="35"/>
      <c r="C74" s="35"/>
      <c r="D74" s="82" t="s">
        <v>73</v>
      </c>
      <c r="E74" s="82"/>
    </row>
  </sheetData>
  <mergeCells count="17">
    <mergeCell ref="D73:E73"/>
    <mergeCell ref="D74:E74"/>
    <mergeCell ref="A4:E4"/>
    <mergeCell ref="A5:E5"/>
    <mergeCell ref="B8:C9"/>
    <mergeCell ref="A8:A9"/>
    <mergeCell ref="B18:C18"/>
    <mergeCell ref="B19:C19"/>
    <mergeCell ref="B20:C20"/>
    <mergeCell ref="B21:C21"/>
    <mergeCell ref="B37:C37"/>
    <mergeCell ref="A50:E50"/>
    <mergeCell ref="A51:E51"/>
    <mergeCell ref="B33:C33"/>
    <mergeCell ref="B34:C34"/>
    <mergeCell ref="B35:C35"/>
    <mergeCell ref="B36:C36"/>
  </mergeCells>
  <printOptions/>
  <pageMargins left="0.94" right="0.65" top="0.61" bottom="0.7" header="0.25" footer="0.2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</dc:creator>
  <cp:keywords/>
  <dc:description/>
  <cp:lastModifiedBy>Mr. Hieu</cp:lastModifiedBy>
  <cp:lastPrinted>2007-10-09T21:46:12Z</cp:lastPrinted>
  <dcterms:created xsi:type="dcterms:W3CDTF">2006-10-18T06:28:08Z</dcterms:created>
  <dcterms:modified xsi:type="dcterms:W3CDTF">2007-10-19T06:51:49Z</dcterms:modified>
  <cp:category/>
  <cp:version/>
  <cp:contentType/>
  <cp:contentStatus/>
</cp:coreProperties>
</file>